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durová\Sociální\Dotace na ZS Jilemnice\2023\Hodnocení\"/>
    </mc:Choice>
  </mc:AlternateContent>
  <bookViews>
    <workbookView xWindow="-120" yWindow="-120" windowWidth="20736" windowHeight="11160"/>
  </bookViews>
  <sheets>
    <sheet name="Zápis z jednání HK" sheetId="5" r:id="rId1"/>
    <sheet name="Hodnocení dle GP" sheetId="3" r:id="rId2"/>
  </sheets>
  <definedNames>
    <definedName name="_xlnm._FilterDatabase" localSheetId="0" hidden="1">'Zápis z jednání HK'!$D$2:$D$17</definedName>
    <definedName name="_xlnm.Print_Area" localSheetId="0">'Zápis z jednání HK'!$A$1:$G$23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5" l="1"/>
  <c r="S20" i="3"/>
  <c r="E20" i="3"/>
  <c r="E21" i="3"/>
  <c r="K9" i="3"/>
  <c r="J4" i="3"/>
  <c r="J3" i="3"/>
  <c r="I9" i="3"/>
  <c r="H4" i="3"/>
  <c r="H3" i="3"/>
  <c r="O20" i="3"/>
  <c r="O21" i="3"/>
  <c r="M20" i="3"/>
  <c r="M21" i="3"/>
  <c r="N15" i="3"/>
  <c r="N14" i="3"/>
  <c r="L15" i="3"/>
  <c r="L14" i="3"/>
  <c r="S21" i="3"/>
  <c r="R15" i="3"/>
  <c r="R14" i="3"/>
  <c r="G20" i="3"/>
  <c r="G21" i="3"/>
  <c r="F15" i="3"/>
  <c r="F14" i="3"/>
  <c r="F4" i="3"/>
  <c r="G9" i="3"/>
  <c r="H15" i="3"/>
  <c r="H14" i="3"/>
  <c r="P15" i="3"/>
  <c r="P14" i="3"/>
  <c r="J15" i="3"/>
  <c r="J14" i="3"/>
  <c r="B15" i="3"/>
  <c r="B14" i="3"/>
  <c r="D4" i="3"/>
  <c r="U20" i="3"/>
  <c r="I20" i="3"/>
  <c r="Q20" i="3"/>
  <c r="C20" i="3"/>
  <c r="K20" i="3"/>
  <c r="B4" i="3"/>
  <c r="B3" i="3"/>
  <c r="Q21" i="3"/>
  <c r="C21" i="3"/>
  <c r="K21" i="3"/>
  <c r="I21" i="3"/>
  <c r="U21" i="3"/>
  <c r="T15" i="3"/>
  <c r="T14" i="3"/>
  <c r="C8" i="3"/>
  <c r="C9" i="3"/>
  <c r="E9" i="3"/>
</calcChain>
</file>

<file path=xl/sharedStrings.xml><?xml version="1.0" encoding="utf-8"?>
<sst xmlns="http://schemas.openxmlformats.org/spreadsheetml/2006/main" count="118" uniqueCount="63">
  <si>
    <t>Název služby</t>
  </si>
  <si>
    <t>Kritéria hodnocení</t>
  </si>
  <si>
    <t>Pobytové služby</t>
  </si>
  <si>
    <t xml:space="preserve">celková kapacita lůžek </t>
  </si>
  <si>
    <t>maximum lůžkodnů za rok</t>
  </si>
  <si>
    <t>Terénní a ambulantní služby</t>
  </si>
  <si>
    <t>Sociální rehabilitace</t>
  </si>
  <si>
    <t>Max. dle ZS</t>
  </si>
  <si>
    <t>Bodové hodnocení</t>
  </si>
  <si>
    <t>Podpora samostatného bydlení</t>
  </si>
  <si>
    <t>Sociálně aktivizační služby pro rodiny s dětmi</t>
  </si>
  <si>
    <t>Název poskytovatele</t>
  </si>
  <si>
    <t>CELKEM</t>
  </si>
  <si>
    <t>Odlehčovací služby</t>
  </si>
  <si>
    <t>POZNÁMKA</t>
  </si>
  <si>
    <t>Výše úvazků</t>
  </si>
  <si>
    <t>Zpracovala: Kateřina Jandurová</t>
  </si>
  <si>
    <t>ORP Jilem.</t>
  </si>
  <si>
    <t>HODNOCENÍ ŽÁDOSTÍ</t>
  </si>
  <si>
    <t>RYTMUS Liberec, o.p.s.</t>
  </si>
  <si>
    <t>kapacita úvazků v roce 2022</t>
  </si>
  <si>
    <t>předpokládaný počet klientů  v roce 2022</t>
  </si>
  <si>
    <t>FOKUS Turnov, z.ú.</t>
  </si>
  <si>
    <t>Diakonie ČCE - středisko Světlo Vrchlabí</t>
  </si>
  <si>
    <r>
      <t>Čas přímé práce v r. 2022</t>
    </r>
    <r>
      <rPr>
        <b/>
        <sz val="16"/>
        <color theme="1"/>
        <rFont val="Arial Narrow"/>
        <family val="2"/>
        <charset val="238"/>
      </rPr>
      <t xml:space="preserve"> [(2016 hodin*80%-200 hod. dovolená)*výše úvazku pro ORP Jilemnice]</t>
    </r>
  </si>
  <si>
    <t>Služba působí pouze v ORP Jilemnice. Aktuálně žádají pouze na 2 úvazky, 3. úvazek mají vykrytí z projektu, který je financování z ESF (EU).</t>
  </si>
  <si>
    <t>Armáda spásy v ČR, z.s.</t>
  </si>
  <si>
    <t>Domov se zvláštním režimem</t>
  </si>
  <si>
    <t>Raná péče</t>
  </si>
  <si>
    <t>Centrum LIRA, z.ú.</t>
  </si>
  <si>
    <t>Dětské centrum Jilemnice</t>
  </si>
  <si>
    <t>Denní stacionář</t>
  </si>
  <si>
    <t>Vytíženost lůžek (poměr kapacity ku předpokladu)</t>
  </si>
  <si>
    <t>Týdenní stacionář</t>
  </si>
  <si>
    <t>V ZS LK je kapacita 5,05 úvazku, skutečnost k datu předložení žádosti = 3,4 úvazky</t>
  </si>
  <si>
    <t>Odhad využití služby / Závazek pro ORP Jilemnice</t>
  </si>
  <si>
    <t>Závazek přímé práce s klientem služby v roce 2022</t>
  </si>
  <si>
    <t>Déčko Liberec, z.s.</t>
  </si>
  <si>
    <t>Odborné sociální poradenství</t>
  </si>
  <si>
    <t>poměr předpokl. přímé práce s klietem ku závazku</t>
  </si>
  <si>
    <t>Centrum psychologické podpory, z.s.</t>
  </si>
  <si>
    <t>odborné sociální poradenství</t>
  </si>
  <si>
    <t>Centum psychologické podpory, z.s.</t>
  </si>
  <si>
    <t>FOKUS Semily, z.s.</t>
  </si>
  <si>
    <t>Sociálně terapeutické dílny</t>
  </si>
  <si>
    <t>Azylový dům Speramus</t>
  </si>
  <si>
    <t>Návrat, o.p.s.</t>
  </si>
  <si>
    <t>Chráněné bydlení</t>
  </si>
  <si>
    <t>Zapsala: Kateřina Jandurová</t>
  </si>
  <si>
    <t>HODNOCENÍ DLE ZÁVAZKU SLUŽBY</t>
  </si>
  <si>
    <t>V Jilemnici dne 13. 5. 2022</t>
  </si>
  <si>
    <t>Sdružení TULIPAN, z.s.</t>
  </si>
  <si>
    <t>Registrační číslo služby</t>
  </si>
  <si>
    <t>IČO</t>
  </si>
  <si>
    <t>Přidělená dotace</t>
  </si>
  <si>
    <t>Schváleno usnesením</t>
  </si>
  <si>
    <t xml:space="preserve">3a/14RM/23 </t>
  </si>
  <si>
    <t>1a/8ZM/23</t>
  </si>
  <si>
    <t>JIPRO-CASH s.r.o.</t>
  </si>
  <si>
    <t>Oblastní charita Červený Kostelec</t>
  </si>
  <si>
    <t>V Jilemnici dne 19. 7. 2023</t>
  </si>
  <si>
    <t>Rozdělení dotací z grantového programu Sociální služby 2023</t>
  </si>
  <si>
    <t>1b/8ZM/23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</si>
</sst>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#,##0\ &quot;Kč&quot;;[Red]\-#,##0\ &quot;Kč&quot;"/>
    <numFmt numFmtId="164" formatCode="#,##0.00_ ;[Red]\-#,##0.00\ "/>
    <numFmt numFmtId="165" formatCode="#,##0_ ;[Red]\-#,##0\ "/>
    <numFmt numFmtId="166" formatCode="0.00_ ;[Red]\-0.00\ "/>
    <numFmt numFmtId="167" formatCode="[&lt;=99999]###\ ##;##\ ##\ ##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sz val="16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sz val="18"/>
      <color theme="1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 Narrow"/>
      <family val="2"/>
      <charset val="238"/>
    </font>
    <font>
      <sz val="18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charset val="238"/>
      <scheme val="minor"/>
    </font>
    <font>
      <b/>
      <sz val="26"/>
      <name val="Arial Narrow"/>
      <family val="2"/>
      <charset val="238"/>
    </font>
    <font>
      <b/>
      <sz val="26"/>
      <color theme="1"/>
      <name val="Arial Narrow"/>
      <family val="2"/>
      <charset val="238"/>
    </font>
    <font>
      <b/>
      <sz val="22"/>
      <color theme="1"/>
      <name val="Arial Narrow"/>
      <family val="2"/>
      <charset val="238"/>
    </font>
    <font>
      <sz val="16"/>
      <color theme="1"/>
      <name val="Calibri"/>
      <family val="2"/>
      <scheme val="minor"/>
    </font>
    <font>
      <b/>
      <sz val="12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ACDB4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8E1B9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6" fillId="8" borderId="1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/>
    <xf numFmtId="0" fontId="8" fillId="0" borderId="0" xfId="0" applyFont="1"/>
    <xf numFmtId="0" fontId="7" fillId="3" borderId="1" xfId="0" applyFont="1" applyFill="1" applyBorder="1"/>
    <xf numFmtId="0" fontId="7" fillId="7" borderId="1" xfId="0" applyFont="1" applyFill="1" applyBorder="1"/>
    <xf numFmtId="0" fontId="9" fillId="7" borderId="1" xfId="0" applyFont="1" applyFill="1" applyBorder="1"/>
    <xf numFmtId="0" fontId="8" fillId="3" borderId="1" xfId="0" applyFont="1" applyFill="1" applyBorder="1"/>
    <xf numFmtId="0" fontId="8" fillId="7" borderId="1" xfId="0" applyFont="1" applyFill="1" applyBorder="1"/>
    <xf numFmtId="164" fontId="8" fillId="7" borderId="1" xfId="0" applyNumberFormat="1" applyFont="1" applyFill="1" applyBorder="1"/>
    <xf numFmtId="0" fontId="10" fillId="7" borderId="1" xfId="0" applyFont="1" applyFill="1" applyBorder="1"/>
    <xf numFmtId="0" fontId="8" fillId="3" borderId="1" xfId="0" applyNumberFormat="1" applyFont="1" applyFill="1" applyBorder="1"/>
    <xf numFmtId="0" fontId="8" fillId="7" borderId="1" xfId="0" applyNumberFormat="1" applyFont="1" applyFill="1" applyBorder="1"/>
    <xf numFmtId="0" fontId="10" fillId="7" borderId="1" xfId="0" applyNumberFormat="1" applyFont="1" applyFill="1" applyBorder="1"/>
    <xf numFmtId="0" fontId="7" fillId="3" borderId="0" xfId="0" applyNumberFormat="1" applyFont="1" applyFill="1" applyBorder="1"/>
    <xf numFmtId="0" fontId="7" fillId="3" borderId="1" xfId="0" applyNumberFormat="1" applyFont="1" applyFill="1" applyBorder="1" applyAlignment="1">
      <alignment horizontal="left"/>
    </xf>
    <xf numFmtId="0" fontId="8" fillId="0" borderId="0" xfId="0" applyFont="1" applyFill="1" applyBorder="1"/>
    <xf numFmtId="0" fontId="11" fillId="0" borderId="0" xfId="0" applyFont="1" applyFill="1" applyBorder="1"/>
    <xf numFmtId="0" fontId="12" fillId="0" borderId="0" xfId="0" applyFont="1"/>
    <xf numFmtId="0" fontId="13" fillId="0" borderId="0" xfId="0" applyFont="1"/>
    <xf numFmtId="6" fontId="6" fillId="8" borderId="1" xfId="0" applyNumberFormat="1" applyFont="1" applyFill="1" applyBorder="1" applyAlignment="1">
      <alignment horizontal="right" wrapText="1"/>
    </xf>
    <xf numFmtId="38" fontId="5" fillId="0" borderId="0" xfId="0" applyNumberFormat="1" applyFont="1" applyFill="1" applyAlignment="1">
      <alignment wrapText="1"/>
    </xf>
    <xf numFmtId="0" fontId="1" fillId="0" borderId="0" xfId="0" applyFont="1"/>
    <xf numFmtId="0" fontId="7" fillId="3" borderId="1" xfId="0" applyFont="1" applyFill="1" applyBorder="1" applyAlignment="1">
      <alignment wrapText="1"/>
    </xf>
    <xf numFmtId="164" fontId="9" fillId="7" borderId="2" xfId="0" applyNumberFormat="1" applyFont="1" applyFill="1" applyBorder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6" fontId="6" fillId="0" borderId="1" xfId="0" applyNumberFormat="1" applyFont="1" applyFill="1" applyBorder="1" applyAlignment="1">
      <alignment horizontal="right" wrapText="1"/>
    </xf>
    <xf numFmtId="0" fontId="9" fillId="0" borderId="0" xfId="0" applyFont="1" applyAlignment="1">
      <alignment horizontal="center" vertical="center"/>
    </xf>
    <xf numFmtId="0" fontId="9" fillId="2" borderId="1" xfId="0" applyFont="1" applyFill="1" applyBorder="1"/>
    <xf numFmtId="0" fontId="10" fillId="2" borderId="1" xfId="0" applyFont="1" applyFill="1" applyBorder="1"/>
    <xf numFmtId="0" fontId="9" fillId="2" borderId="0" xfId="0" applyNumberFormat="1" applyFont="1" applyFill="1" applyBorder="1"/>
    <xf numFmtId="0" fontId="9" fillId="5" borderId="1" xfId="0" applyFont="1" applyFill="1" applyBorder="1"/>
    <xf numFmtId="164" fontId="10" fillId="5" borderId="1" xfId="0" applyNumberFormat="1" applyFont="1" applyFill="1" applyBorder="1"/>
    <xf numFmtId="164" fontId="9" fillId="5" borderId="1" xfId="0" applyNumberFormat="1" applyFont="1" applyFill="1" applyBorder="1"/>
    <xf numFmtId="0" fontId="9" fillId="6" borderId="1" xfId="0" applyFont="1" applyFill="1" applyBorder="1"/>
    <xf numFmtId="0" fontId="10" fillId="6" borderId="1" xfId="0" applyFont="1" applyFill="1" applyBorder="1"/>
    <xf numFmtId="0" fontId="10" fillId="6" borderId="1" xfId="0" applyNumberFormat="1" applyFont="1" applyFill="1" applyBorder="1"/>
    <xf numFmtId="164" fontId="9" fillId="6" borderId="2" xfId="0" applyNumberFormat="1" applyFont="1" applyFill="1" applyBorder="1"/>
    <xf numFmtId="164" fontId="10" fillId="7" borderId="1" xfId="0" applyNumberFormat="1" applyFont="1" applyFill="1" applyBorder="1"/>
    <xf numFmtId="0" fontId="9" fillId="4" borderId="1" xfId="0" applyFont="1" applyFill="1" applyBorder="1"/>
    <xf numFmtId="164" fontId="10" fillId="4" borderId="1" xfId="0" applyNumberFormat="1" applyFont="1" applyFill="1" applyBorder="1"/>
    <xf numFmtId="164" fontId="9" fillId="4" borderId="1" xfId="0" applyNumberFormat="1" applyFont="1" applyFill="1" applyBorder="1"/>
    <xf numFmtId="0" fontId="1" fillId="0" borderId="0" xfId="0" applyFont="1" applyFill="1"/>
    <xf numFmtId="0" fontId="9" fillId="6" borderId="2" xfId="0" applyFont="1" applyFill="1" applyBorder="1"/>
    <xf numFmtId="0" fontId="5" fillId="0" borderId="1" xfId="0" applyFont="1" applyFill="1" applyBorder="1" applyAlignment="1">
      <alignment wrapText="1"/>
    </xf>
    <xf numFmtId="0" fontId="9" fillId="2" borderId="2" xfId="0" applyNumberFormat="1" applyFont="1" applyFill="1" applyBorder="1"/>
    <xf numFmtId="0" fontId="9" fillId="5" borderId="1" xfId="0" applyNumberFormat="1" applyFont="1" applyFill="1" applyBorder="1" applyAlignment="1"/>
    <xf numFmtId="0" fontId="9" fillId="4" borderId="1" xfId="0" applyNumberFormat="1" applyFont="1" applyFill="1" applyBorder="1" applyAlignment="1"/>
    <xf numFmtId="0" fontId="9" fillId="7" borderId="1" xfId="0" applyNumberFormat="1" applyFont="1" applyFill="1" applyBorder="1"/>
    <xf numFmtId="0" fontId="9" fillId="6" borderId="1" xfId="0" applyNumberFormat="1" applyFont="1" applyFill="1" applyBorder="1"/>
    <xf numFmtId="0" fontId="7" fillId="7" borderId="1" xfId="0" applyNumberFormat="1" applyFont="1" applyFill="1" applyBorder="1"/>
    <xf numFmtId="164" fontId="10" fillId="6" borderId="1" xfId="0" applyNumberFormat="1" applyFont="1" applyFill="1" applyBorder="1"/>
    <xf numFmtId="0" fontId="0" fillId="0" borderId="0" xfId="0" applyFill="1"/>
    <xf numFmtId="0" fontId="13" fillId="0" borderId="0" xfId="0" applyFont="1" applyFill="1"/>
    <xf numFmtId="0" fontId="2" fillId="0" borderId="0" xfId="0" applyFont="1" applyFill="1"/>
    <xf numFmtId="0" fontId="4" fillId="0" borderId="0" xfId="0" applyFont="1" applyFill="1" applyAlignment="1">
      <alignment wrapText="1"/>
    </xf>
    <xf numFmtId="0" fontId="2" fillId="0" borderId="0" xfId="0" applyNumberFormat="1" applyFont="1" applyFill="1"/>
    <xf numFmtId="0" fontId="9" fillId="5" borderId="2" xfId="0" applyFont="1" applyFill="1" applyBorder="1"/>
    <xf numFmtId="0" fontId="8" fillId="5" borderId="1" xfId="0" applyFont="1" applyFill="1" applyBorder="1"/>
    <xf numFmtId="4" fontId="10" fillId="5" borderId="1" xfId="0" applyNumberFormat="1" applyFont="1" applyFill="1" applyBorder="1"/>
    <xf numFmtId="4" fontId="8" fillId="5" borderId="1" xfId="0" applyNumberFormat="1" applyFont="1" applyFill="1" applyBorder="1"/>
    <xf numFmtId="164" fontId="9" fillId="5" borderId="2" xfId="0" applyNumberFormat="1" applyFont="1" applyFill="1" applyBorder="1"/>
    <xf numFmtId="0" fontId="8" fillId="5" borderId="1" xfId="0" applyNumberFormat="1" applyFont="1" applyFill="1" applyBorder="1"/>
    <xf numFmtId="0" fontId="7" fillId="5" borderId="1" xfId="0" applyNumberFormat="1" applyFont="1" applyFill="1" applyBorder="1"/>
    <xf numFmtId="0" fontId="9" fillId="7" borderId="2" xfId="0" applyFont="1" applyFill="1" applyBorder="1"/>
    <xf numFmtId="164" fontId="10" fillId="6" borderId="2" xfId="0" applyNumberFormat="1" applyFont="1" applyFill="1" applyBorder="1"/>
    <xf numFmtId="0" fontId="10" fillId="6" borderId="2" xfId="0" applyNumberFormat="1" applyFont="1" applyFill="1" applyBorder="1"/>
    <xf numFmtId="164" fontId="8" fillId="6" borderId="1" xfId="0" applyNumberFormat="1" applyFont="1" applyFill="1" applyBorder="1"/>
    <xf numFmtId="0" fontId="8" fillId="6" borderId="1" xfId="0" applyNumberFormat="1" applyFont="1" applyFill="1" applyBorder="1"/>
    <xf numFmtId="0" fontId="8" fillId="6" borderId="1" xfId="0" applyFont="1" applyFill="1" applyBorder="1"/>
    <xf numFmtId="0" fontId="7" fillId="6" borderId="1" xfId="0" applyNumberFormat="1" applyFont="1" applyFill="1" applyBorder="1"/>
    <xf numFmtId="0" fontId="7" fillId="6" borderId="1" xfId="0" applyFont="1" applyFill="1" applyBorder="1"/>
    <xf numFmtId="0" fontId="7" fillId="6" borderId="2" xfId="0" applyFont="1" applyFill="1" applyBorder="1"/>
    <xf numFmtId="166" fontId="8" fillId="6" borderId="1" xfId="0" applyNumberFormat="1" applyFont="1" applyFill="1" applyBorder="1"/>
    <xf numFmtId="164" fontId="7" fillId="6" borderId="2" xfId="0" applyNumberFormat="1" applyFont="1" applyFill="1" applyBorder="1"/>
    <xf numFmtId="0" fontId="7" fillId="6" borderId="1" xfId="0" applyNumberFormat="1" applyFont="1" applyFill="1" applyBorder="1" applyAlignment="1"/>
    <xf numFmtId="165" fontId="10" fillId="7" borderId="1" xfId="0" applyNumberFormat="1" applyFont="1" applyFill="1" applyBorder="1"/>
    <xf numFmtId="0" fontId="9" fillId="4" borderId="2" xfId="0" applyFont="1" applyFill="1" applyBorder="1"/>
    <xf numFmtId="164" fontId="10" fillId="4" borderId="2" xfId="0" applyNumberFormat="1" applyFont="1" applyFill="1" applyBorder="1"/>
    <xf numFmtId="4" fontId="10" fillId="4" borderId="1" xfId="0" applyNumberFormat="1" applyFont="1" applyFill="1" applyBorder="1"/>
    <xf numFmtId="4" fontId="10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0" fontId="10" fillId="4" borderId="1" xfId="0" applyFont="1" applyFill="1" applyBorder="1"/>
    <xf numFmtId="0" fontId="10" fillId="4" borderId="2" xfId="0" applyFont="1" applyFill="1" applyBorder="1"/>
    <xf numFmtId="0" fontId="9" fillId="4" borderId="1" xfId="0" applyNumberFormat="1" applyFont="1" applyFill="1" applyBorder="1"/>
    <xf numFmtId="0" fontId="9" fillId="4" borderId="2" xfId="0" applyNumberFormat="1" applyFont="1" applyFill="1" applyBorder="1"/>
    <xf numFmtId="0" fontId="17" fillId="0" borderId="0" xfId="0" applyFont="1"/>
    <xf numFmtId="0" fontId="5" fillId="0" borderId="0" xfId="0" applyFont="1" applyFill="1" applyBorder="1" applyAlignment="1">
      <alignment horizontal="center" wrapText="1"/>
    </xf>
    <xf numFmtId="6" fontId="5" fillId="0" borderId="1" xfId="0" applyNumberFormat="1" applyFont="1" applyFill="1" applyBorder="1" applyAlignment="1">
      <alignment horizontal="right" wrapText="1"/>
    </xf>
    <xf numFmtId="167" fontId="6" fillId="8" borderId="1" xfId="0" applyNumberFormat="1" applyFont="1" applyFill="1" applyBorder="1" applyAlignment="1">
      <alignment wrapText="1"/>
    </xf>
    <xf numFmtId="167" fontId="6" fillId="0" borderId="1" xfId="0" applyNumberFormat="1" applyFont="1" applyFill="1" applyBorder="1" applyAlignment="1">
      <alignment wrapText="1"/>
    </xf>
    <xf numFmtId="167" fontId="5" fillId="0" borderId="1" xfId="0" applyNumberFormat="1" applyFont="1" applyFill="1" applyBorder="1" applyAlignment="1">
      <alignment wrapText="1"/>
    </xf>
    <xf numFmtId="167" fontId="5" fillId="8" borderId="1" xfId="0" applyNumberFormat="1" applyFont="1" applyFill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6" fontId="5" fillId="8" borderId="1" xfId="0" applyNumberFormat="1" applyFont="1" applyFill="1" applyBorder="1" applyAlignment="1">
      <alignment horizontal="right" wrapText="1"/>
    </xf>
    <xf numFmtId="0" fontId="1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6" borderId="1" xfId="0" applyNumberFormat="1" applyFont="1" applyFill="1" applyBorder="1" applyAlignment="1">
      <alignment horizontal="left" wrapText="1"/>
    </xf>
    <xf numFmtId="0" fontId="3" fillId="6" borderId="1" xfId="0" applyNumberFormat="1" applyFont="1" applyFill="1" applyBorder="1" applyAlignment="1">
      <alignment horizontal="left" wrapText="1"/>
    </xf>
    <xf numFmtId="0" fontId="9" fillId="6" borderId="3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9" fillId="6" borderId="5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 wrapText="1"/>
    </xf>
    <xf numFmtId="0" fontId="8" fillId="7" borderId="1" xfId="0" applyNumberFormat="1" applyFont="1" applyFill="1" applyBorder="1" applyAlignment="1">
      <alignment horizontal="left" wrapText="1"/>
    </xf>
    <xf numFmtId="0" fontId="10" fillId="6" borderId="1" xfId="0" applyNumberFormat="1" applyFont="1" applyFill="1" applyBorder="1" applyAlignment="1">
      <alignment horizontal="left" wrapText="1"/>
    </xf>
    <xf numFmtId="0" fontId="7" fillId="7" borderId="3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8" fillId="6" borderId="2" xfId="0" applyNumberFormat="1" applyFont="1" applyFill="1" applyBorder="1" applyAlignment="1">
      <alignment horizontal="center" wrapText="1"/>
    </xf>
    <xf numFmtId="0" fontId="8" fillId="6" borderId="4" xfId="0" applyNumberFormat="1" applyFont="1" applyFill="1" applyBorder="1" applyAlignment="1">
      <alignment horizontal="center" wrapText="1"/>
    </xf>
    <xf numFmtId="0" fontId="10" fillId="7" borderId="2" xfId="0" applyNumberFormat="1" applyFont="1" applyFill="1" applyBorder="1" applyAlignment="1">
      <alignment horizontal="center" wrapText="1"/>
    </xf>
    <xf numFmtId="0" fontId="10" fillId="7" borderId="4" xfId="0" applyNumberFormat="1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0" fillId="7" borderId="1" xfId="0" applyNumberFormat="1" applyFont="1" applyFill="1" applyBorder="1" applyAlignment="1">
      <alignment horizontal="left" wrapText="1"/>
    </xf>
    <xf numFmtId="0" fontId="9" fillId="7" borderId="3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7" borderId="5" xfId="0" applyFont="1" applyFill="1" applyBorder="1" applyAlignment="1">
      <alignment horizontal="center" wrapText="1"/>
    </xf>
    <xf numFmtId="0" fontId="9" fillId="5" borderId="5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9" fillId="7" borderId="5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10" fillId="5" borderId="1" xfId="0" applyNumberFormat="1" applyFont="1" applyFill="1" applyBorder="1" applyAlignment="1">
      <alignment horizontal="left" wrapText="1"/>
    </xf>
    <xf numFmtId="0" fontId="10" fillId="6" borderId="2" xfId="0" applyNumberFormat="1" applyFont="1" applyFill="1" applyBorder="1" applyAlignment="1">
      <alignment horizontal="center" wrapText="1"/>
    </xf>
    <xf numFmtId="0" fontId="10" fillId="6" borderId="4" xfId="0" applyNumberFormat="1" applyFont="1" applyFill="1" applyBorder="1" applyAlignment="1">
      <alignment horizontal="center" wrapText="1"/>
    </xf>
    <xf numFmtId="0" fontId="10" fillId="7" borderId="2" xfId="0" applyNumberFormat="1" applyFont="1" applyFill="1" applyBorder="1" applyAlignment="1">
      <alignment horizontal="left" wrapText="1"/>
    </xf>
    <xf numFmtId="0" fontId="10" fillId="7" borderId="4" xfId="0" applyNumberFormat="1" applyFont="1" applyFill="1" applyBorder="1" applyAlignment="1">
      <alignment horizontal="left" wrapText="1"/>
    </xf>
    <xf numFmtId="0" fontId="9" fillId="7" borderId="4" xfId="0" applyFont="1" applyFill="1" applyBorder="1" applyAlignment="1">
      <alignment horizontal="center" wrapText="1"/>
    </xf>
    <xf numFmtId="0" fontId="8" fillId="7" borderId="2" xfId="0" applyNumberFormat="1" applyFont="1" applyFill="1" applyBorder="1" applyAlignment="1">
      <alignment horizontal="center" wrapText="1"/>
    </xf>
    <xf numFmtId="0" fontId="8" fillId="7" borderId="4" xfId="0" applyNumberFormat="1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wrapText="1"/>
    </xf>
    <xf numFmtId="0" fontId="10" fillId="4" borderId="2" xfId="0" applyNumberFormat="1" applyFont="1" applyFill="1" applyBorder="1" applyAlignment="1">
      <alignment horizontal="center" wrapText="1"/>
    </xf>
    <xf numFmtId="0" fontId="10" fillId="4" borderId="4" xfId="0" applyNumberFormat="1" applyFont="1" applyFill="1" applyBorder="1" applyAlignment="1">
      <alignment horizontal="center" wrapText="1"/>
    </xf>
    <xf numFmtId="0" fontId="8" fillId="5" borderId="2" xfId="0" applyNumberFormat="1" applyFont="1" applyFill="1" applyBorder="1" applyAlignment="1">
      <alignment horizontal="center"/>
    </xf>
    <xf numFmtId="0" fontId="8" fillId="5" borderId="4" xfId="0" applyNumberFormat="1" applyFont="1" applyFill="1" applyBorder="1" applyAlignment="1">
      <alignment horizontal="center"/>
    </xf>
    <xf numFmtId="0" fontId="10" fillId="4" borderId="1" xfId="0" applyNumberFormat="1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  <color rgb="FFFCE4D6"/>
      <color rgb="FFC8E1B9"/>
      <color rgb="FFE2EFDA"/>
      <color rgb="FFFACDB4"/>
      <color rgb="FFFF3300"/>
      <color rgb="FFCCFFFF"/>
      <color rgb="FFFF8C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topLeftCell="A10" zoomScale="85" zoomScaleNormal="85" workbookViewId="0">
      <selection activeCell="E23" sqref="E23"/>
    </sheetView>
  </sheetViews>
  <sheetFormatPr defaultRowHeight="14.4" x14ac:dyDescent="0.3"/>
  <cols>
    <col min="1" max="1" width="6.21875" customWidth="1"/>
    <col min="2" max="3" width="24" customWidth="1"/>
    <col min="4" max="4" width="31.88671875" customWidth="1"/>
    <col min="5" max="5" width="17.88671875" customWidth="1"/>
    <col min="6" max="6" width="20.44140625" customWidth="1"/>
    <col min="7" max="7" width="17.6640625" customWidth="1"/>
  </cols>
  <sheetData>
    <row r="1" spans="1:7" ht="54.6" customHeight="1" x14ac:dyDescent="0.3">
      <c r="A1" s="106" t="s">
        <v>61</v>
      </c>
      <c r="B1" s="106"/>
      <c r="C1" s="106"/>
      <c r="D1" s="106"/>
      <c r="E1" s="106"/>
      <c r="F1" s="106"/>
      <c r="G1" s="106"/>
    </row>
    <row r="2" spans="1:7" s="97" customFormat="1" ht="79.2" customHeight="1" x14ac:dyDescent="0.4">
      <c r="A2" s="104"/>
      <c r="B2" s="6" t="s">
        <v>0</v>
      </c>
      <c r="C2" s="6" t="s">
        <v>52</v>
      </c>
      <c r="D2" s="6" t="s">
        <v>11</v>
      </c>
      <c r="E2" s="6" t="s">
        <v>53</v>
      </c>
      <c r="F2" s="6" t="s">
        <v>54</v>
      </c>
      <c r="G2" s="6" t="s">
        <v>55</v>
      </c>
    </row>
    <row r="3" spans="1:7" s="31" customFormat="1" ht="40.799999999999997" x14ac:dyDescent="0.35">
      <c r="A3" s="7">
        <v>1</v>
      </c>
      <c r="B3" s="9" t="s">
        <v>27</v>
      </c>
      <c r="C3" s="100">
        <v>9851555</v>
      </c>
      <c r="D3" s="9" t="s">
        <v>26</v>
      </c>
      <c r="E3" s="100">
        <v>40613411</v>
      </c>
      <c r="F3" s="29">
        <v>10000</v>
      </c>
      <c r="G3" s="29" t="s">
        <v>56</v>
      </c>
    </row>
    <row r="4" spans="1:7" s="52" customFormat="1" ht="20.399999999999999" x14ac:dyDescent="0.35">
      <c r="A4" s="34">
        <v>2</v>
      </c>
      <c r="B4" s="35" t="s">
        <v>28</v>
      </c>
      <c r="C4" s="101">
        <v>3959325</v>
      </c>
      <c r="D4" s="35" t="s">
        <v>29</v>
      </c>
      <c r="E4" s="101">
        <v>28731191</v>
      </c>
      <c r="F4" s="36">
        <v>26000</v>
      </c>
      <c r="G4" s="36" t="s">
        <v>56</v>
      </c>
    </row>
    <row r="5" spans="1:7" s="52" customFormat="1" ht="40.799999999999997" x14ac:dyDescent="0.35">
      <c r="A5" s="7">
        <v>3</v>
      </c>
      <c r="B5" s="9" t="s">
        <v>38</v>
      </c>
      <c r="C5" s="100">
        <v>8615860</v>
      </c>
      <c r="D5" s="9" t="s">
        <v>42</v>
      </c>
      <c r="E5" s="100">
        <v>3359344</v>
      </c>
      <c r="F5" s="29">
        <v>18000</v>
      </c>
      <c r="G5" s="29" t="s">
        <v>56</v>
      </c>
    </row>
    <row r="6" spans="1:7" s="52" customFormat="1" ht="40.799999999999997" x14ac:dyDescent="0.35">
      <c r="A6" s="34">
        <v>4</v>
      </c>
      <c r="B6" s="35" t="s">
        <v>38</v>
      </c>
      <c r="C6" s="101">
        <v>9813481</v>
      </c>
      <c r="D6" s="35" t="s">
        <v>37</v>
      </c>
      <c r="E6" s="101">
        <v>68455232</v>
      </c>
      <c r="F6" s="36">
        <v>17000</v>
      </c>
      <c r="G6" s="36" t="s">
        <v>56</v>
      </c>
    </row>
    <row r="7" spans="1:7" s="52" customFormat="1" ht="20.399999999999999" customHeight="1" x14ac:dyDescent="0.35">
      <c r="A7" s="7">
        <v>5</v>
      </c>
      <c r="B7" s="9" t="s">
        <v>31</v>
      </c>
      <c r="C7" s="100">
        <v>3790182</v>
      </c>
      <c r="D7" s="9" t="s">
        <v>30</v>
      </c>
      <c r="E7" s="100">
        <v>68247877</v>
      </c>
      <c r="F7" s="29">
        <v>220000</v>
      </c>
      <c r="G7" s="29" t="s">
        <v>57</v>
      </c>
    </row>
    <row r="8" spans="1:7" s="52" customFormat="1" ht="20.399999999999999" x14ac:dyDescent="0.35">
      <c r="A8" s="34">
        <v>6</v>
      </c>
      <c r="B8" s="35" t="s">
        <v>13</v>
      </c>
      <c r="C8" s="101">
        <v>6907978</v>
      </c>
      <c r="D8" s="35" t="s">
        <v>30</v>
      </c>
      <c r="E8" s="101">
        <v>68247877</v>
      </c>
      <c r="F8" s="36">
        <v>120000</v>
      </c>
      <c r="G8" s="36" t="s">
        <v>57</v>
      </c>
    </row>
    <row r="9" spans="1:7" s="52" customFormat="1" ht="20.399999999999999" x14ac:dyDescent="0.35">
      <c r="A9" s="7">
        <v>7</v>
      </c>
      <c r="B9" s="9" t="s">
        <v>33</v>
      </c>
      <c r="C9" s="100">
        <v>5312119</v>
      </c>
      <c r="D9" s="9" t="s">
        <v>30</v>
      </c>
      <c r="E9" s="100">
        <v>68247877</v>
      </c>
      <c r="F9" s="29">
        <v>30000</v>
      </c>
      <c r="G9" s="29" t="s">
        <v>57</v>
      </c>
    </row>
    <row r="10" spans="1:7" s="62" customFormat="1" ht="61.2" x14ac:dyDescent="0.35">
      <c r="A10" s="34">
        <v>8</v>
      </c>
      <c r="B10" s="35" t="s">
        <v>10</v>
      </c>
      <c r="C10" s="101">
        <v>3148048</v>
      </c>
      <c r="D10" s="35" t="s">
        <v>23</v>
      </c>
      <c r="E10" s="101">
        <v>43464343</v>
      </c>
      <c r="F10" s="36">
        <v>200000</v>
      </c>
      <c r="G10" s="36" t="s">
        <v>57</v>
      </c>
    </row>
    <row r="11" spans="1:7" s="62" customFormat="1" ht="40.799999999999997" x14ac:dyDescent="0.35">
      <c r="A11" s="7">
        <v>9</v>
      </c>
      <c r="B11" s="9" t="s">
        <v>44</v>
      </c>
      <c r="C11" s="100">
        <v>6265472</v>
      </c>
      <c r="D11" s="9" t="s">
        <v>43</v>
      </c>
      <c r="E11" s="100">
        <v>22871080</v>
      </c>
      <c r="F11" s="29">
        <v>61266</v>
      </c>
      <c r="G11" s="29" t="s">
        <v>57</v>
      </c>
    </row>
    <row r="12" spans="1:7" s="52" customFormat="1" ht="61.2" x14ac:dyDescent="0.35">
      <c r="A12" s="34">
        <v>10</v>
      </c>
      <c r="B12" s="54" t="s">
        <v>9</v>
      </c>
      <c r="C12" s="102">
        <v>7471836</v>
      </c>
      <c r="D12" s="54" t="s">
        <v>22</v>
      </c>
      <c r="E12" s="102">
        <v>49295101</v>
      </c>
      <c r="F12" s="99">
        <v>62892</v>
      </c>
      <c r="G12" s="99" t="s">
        <v>57</v>
      </c>
    </row>
    <row r="13" spans="1:7" s="52" customFormat="1" ht="20.399999999999999" x14ac:dyDescent="0.35">
      <c r="A13" s="7">
        <v>11</v>
      </c>
      <c r="B13" s="8" t="s">
        <v>6</v>
      </c>
      <c r="C13" s="103">
        <v>9909982</v>
      </c>
      <c r="D13" s="8" t="s">
        <v>22</v>
      </c>
      <c r="E13" s="103">
        <v>49295101</v>
      </c>
      <c r="F13" s="105">
        <v>20681</v>
      </c>
      <c r="G13" s="105" t="s">
        <v>56</v>
      </c>
    </row>
    <row r="14" spans="1:7" s="52" customFormat="1" ht="40.799999999999997" x14ac:dyDescent="0.35">
      <c r="A14" s="34">
        <v>12</v>
      </c>
      <c r="B14" s="54" t="s">
        <v>27</v>
      </c>
      <c r="C14" s="102">
        <v>5037445</v>
      </c>
      <c r="D14" s="54" t="s">
        <v>58</v>
      </c>
      <c r="E14" s="102">
        <v>28744349</v>
      </c>
      <c r="F14" s="36">
        <v>40000</v>
      </c>
      <c r="G14" s="36" t="s">
        <v>56</v>
      </c>
    </row>
    <row r="15" spans="1:7" s="52" customFormat="1" ht="40.799999999999997" x14ac:dyDescent="0.35">
      <c r="A15" s="7">
        <v>13</v>
      </c>
      <c r="B15" s="8" t="s">
        <v>13</v>
      </c>
      <c r="C15" s="103">
        <v>3854293</v>
      </c>
      <c r="D15" s="8" t="s">
        <v>59</v>
      </c>
      <c r="E15" s="103">
        <v>48623814</v>
      </c>
      <c r="F15" s="29">
        <v>6560</v>
      </c>
      <c r="G15" s="29" t="s">
        <v>56</v>
      </c>
    </row>
    <row r="16" spans="1:7" s="52" customFormat="1" ht="40.799999999999997" x14ac:dyDescent="0.35">
      <c r="A16" s="34">
        <v>14</v>
      </c>
      <c r="B16" s="54" t="s">
        <v>45</v>
      </c>
      <c r="C16" s="102">
        <v>6224406</v>
      </c>
      <c r="D16" s="54" t="s">
        <v>46</v>
      </c>
      <c r="E16" s="102">
        <v>27323773</v>
      </c>
      <c r="F16" s="36">
        <v>22800</v>
      </c>
      <c r="G16" s="36" t="s">
        <v>56</v>
      </c>
    </row>
    <row r="17" spans="1:7" s="62" customFormat="1" ht="21.6" customHeight="1" x14ac:dyDescent="0.35">
      <c r="A17" s="7">
        <v>15</v>
      </c>
      <c r="B17" s="8" t="s">
        <v>6</v>
      </c>
      <c r="C17" s="103">
        <v>2527518</v>
      </c>
      <c r="D17" s="8" t="s">
        <v>19</v>
      </c>
      <c r="E17" s="103">
        <v>27322793</v>
      </c>
      <c r="F17" s="29">
        <v>30000</v>
      </c>
      <c r="G17" s="29" t="s">
        <v>56</v>
      </c>
    </row>
    <row r="18" spans="1:7" s="62" customFormat="1" ht="20.399999999999999" x14ac:dyDescent="0.35">
      <c r="A18" s="34">
        <v>16</v>
      </c>
      <c r="B18" s="54" t="s">
        <v>47</v>
      </c>
      <c r="C18" s="102">
        <v>8533092</v>
      </c>
      <c r="D18" s="54" t="s">
        <v>51</v>
      </c>
      <c r="E18" s="102">
        <v>26672472</v>
      </c>
      <c r="F18" s="36">
        <v>52678</v>
      </c>
      <c r="G18" s="99" t="s">
        <v>57</v>
      </c>
    </row>
    <row r="19" spans="1:7" s="62" customFormat="1" ht="20.399999999999999" x14ac:dyDescent="0.35">
      <c r="A19" s="7">
        <v>17</v>
      </c>
      <c r="B19" s="9" t="s">
        <v>6</v>
      </c>
      <c r="C19" s="100">
        <v>8899363</v>
      </c>
      <c r="D19" s="9" t="s">
        <v>43</v>
      </c>
      <c r="E19" s="100">
        <v>22871080</v>
      </c>
      <c r="F19" s="29">
        <v>0</v>
      </c>
      <c r="G19" s="29" t="s">
        <v>62</v>
      </c>
    </row>
    <row r="20" spans="1:7" ht="20.399999999999999" x14ac:dyDescent="0.35">
      <c r="A20" s="107" t="s">
        <v>12</v>
      </c>
      <c r="B20" s="107"/>
      <c r="C20" s="98"/>
      <c r="D20" s="10"/>
      <c r="E20" s="10"/>
      <c r="F20" s="30">
        <f>SUM(F3:F19)</f>
        <v>937877</v>
      </c>
      <c r="G20" s="30"/>
    </row>
    <row r="21" spans="1:7" ht="20.399999999999999" x14ac:dyDescent="0.35">
      <c r="A21" s="11"/>
      <c r="B21" s="11"/>
      <c r="C21" s="11"/>
      <c r="D21" s="11"/>
      <c r="E21" s="11"/>
      <c r="F21" s="11"/>
      <c r="G21" s="11"/>
    </row>
    <row r="22" spans="1:7" ht="24" customHeight="1" x14ac:dyDescent="0.35">
      <c r="A22" s="11" t="s">
        <v>60</v>
      </c>
      <c r="B22" s="11"/>
      <c r="C22" s="11"/>
      <c r="D22" s="11"/>
      <c r="E22" s="11"/>
      <c r="F22" s="11"/>
      <c r="G22" s="11"/>
    </row>
    <row r="23" spans="1:7" ht="27" customHeight="1" x14ac:dyDescent="0.35">
      <c r="A23" s="11" t="s">
        <v>48</v>
      </c>
      <c r="B23" s="11"/>
      <c r="C23" s="11"/>
      <c r="D23" s="11"/>
      <c r="E23" s="11"/>
      <c r="F23" s="11"/>
      <c r="G23" s="11"/>
    </row>
  </sheetData>
  <autoFilter ref="D2:D17"/>
  <sortState ref="A6:C11">
    <sortCondition ref="A5"/>
  </sortState>
  <mergeCells count="2">
    <mergeCell ref="A1:G1"/>
    <mergeCell ref="A20:B20"/>
  </mergeCells>
  <pageMargins left="0.7" right="0.7" top="0.78740157499999996" bottom="0.78740157499999996" header="0.3" footer="0.3"/>
  <pageSetup paperSize="9" scale="92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zoomScale="85" zoomScaleNormal="85" workbookViewId="0">
      <selection activeCell="A26" sqref="A26"/>
    </sheetView>
  </sheetViews>
  <sheetFormatPr defaultRowHeight="14.4" x14ac:dyDescent="0.3"/>
  <cols>
    <col min="1" max="1" width="99.5546875" customWidth="1"/>
    <col min="2" max="2" width="16" customWidth="1"/>
    <col min="3" max="3" width="15.33203125" customWidth="1"/>
    <col min="4" max="4" width="16" customWidth="1"/>
    <col min="5" max="5" width="16.109375" customWidth="1"/>
    <col min="6" max="6" width="16.6640625" customWidth="1"/>
    <col min="7" max="7" width="15.33203125" customWidth="1"/>
    <col min="8" max="8" width="16.109375" customWidth="1"/>
    <col min="9" max="9" width="15.5546875" customWidth="1"/>
    <col min="10" max="11" width="16.109375" customWidth="1"/>
    <col min="12" max="12" width="16.5546875" customWidth="1"/>
    <col min="13" max="13" width="16" customWidth="1"/>
    <col min="14" max="14" width="15.6640625" customWidth="1"/>
    <col min="15" max="15" width="13.33203125" customWidth="1"/>
    <col min="16" max="16" width="17.109375" customWidth="1"/>
    <col min="17" max="17" width="14.5546875" customWidth="1"/>
    <col min="18" max="18" width="17.44140625" style="62" customWidth="1"/>
    <col min="19" max="21" width="18.6640625" style="62" customWidth="1"/>
    <col min="22" max="22" width="16.6640625" customWidth="1"/>
    <col min="23" max="23" width="15.88671875" customWidth="1"/>
  </cols>
  <sheetData>
    <row r="1" spans="1:21" s="28" customFormat="1" ht="33" customHeight="1" x14ac:dyDescent="0.55000000000000004">
      <c r="A1" s="122" t="s">
        <v>49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R1" s="63"/>
      <c r="S1" s="63"/>
      <c r="T1" s="63"/>
      <c r="U1" s="63"/>
    </row>
    <row r="2" spans="1:21" s="1" customFormat="1" ht="93" customHeight="1" x14ac:dyDescent="0.25">
      <c r="A2" s="37" t="s">
        <v>1</v>
      </c>
      <c r="B2" s="125" t="s">
        <v>18</v>
      </c>
      <c r="C2" s="125"/>
      <c r="D2" s="125"/>
      <c r="E2" s="125"/>
      <c r="F2" s="125"/>
      <c r="G2" s="125"/>
      <c r="H2" s="125"/>
      <c r="I2" s="125"/>
      <c r="J2" s="125"/>
      <c r="K2" s="125"/>
      <c r="R2" s="64"/>
      <c r="S2" s="64"/>
      <c r="T2" s="64"/>
      <c r="U2" s="64"/>
    </row>
    <row r="3" spans="1:21" s="2" customFormat="1" ht="90" customHeight="1" x14ac:dyDescent="0.45">
      <c r="A3" s="140" t="s">
        <v>2</v>
      </c>
      <c r="B3" s="127" t="str">
        <f>'Zápis z jednání HK'!D3</f>
        <v>Armáda spásy v ČR, z.s.</v>
      </c>
      <c r="C3" s="127"/>
      <c r="D3" s="128" t="s">
        <v>30</v>
      </c>
      <c r="E3" s="128"/>
      <c r="F3" s="127" t="s">
        <v>30</v>
      </c>
      <c r="G3" s="127"/>
      <c r="H3" s="128" t="str">
        <f>'Zápis z jednání HK'!D16</f>
        <v>Návrat, o.p.s.</v>
      </c>
      <c r="I3" s="128"/>
      <c r="J3" s="144" t="str">
        <f>'Zápis z jednání HK'!D18</f>
        <v>Sdružení TULIPAN, z.s.</v>
      </c>
      <c r="K3" s="144"/>
      <c r="R3" s="65"/>
      <c r="S3" s="65"/>
      <c r="T3" s="65"/>
      <c r="U3" s="65"/>
    </row>
    <row r="4" spans="1:21" s="2" customFormat="1" ht="47.25" customHeight="1" x14ac:dyDescent="0.45">
      <c r="A4" s="140"/>
      <c r="B4" s="130" t="str">
        <f>'Zápis z jednání HK'!B3</f>
        <v>Domov se zvláštním režimem</v>
      </c>
      <c r="C4" s="130"/>
      <c r="D4" s="131" t="str">
        <f>'Zápis z jednání HK'!B8</f>
        <v>Odlehčovací služby</v>
      </c>
      <c r="E4" s="131"/>
      <c r="F4" s="130" t="str">
        <f>'Zápis z jednání HK'!B9</f>
        <v>Týdenní stacionář</v>
      </c>
      <c r="G4" s="130"/>
      <c r="H4" s="152" t="str">
        <f>'Zápis z jednání HK'!B16</f>
        <v>Azylový dům Speramus</v>
      </c>
      <c r="I4" s="153"/>
      <c r="J4" s="145" t="str">
        <f>'Zápis z jednání HK'!B18</f>
        <v>Chráněné bydlení</v>
      </c>
      <c r="K4" s="146"/>
      <c r="R4" s="65"/>
      <c r="S4" s="65"/>
      <c r="T4" s="65"/>
      <c r="U4" s="65"/>
    </row>
    <row r="5" spans="1:21" s="1" customFormat="1" ht="33" customHeight="1" x14ac:dyDescent="0.45">
      <c r="A5" s="141"/>
      <c r="B5" s="41" t="s">
        <v>7</v>
      </c>
      <c r="C5" s="41" t="s">
        <v>17</v>
      </c>
      <c r="D5" s="49" t="s">
        <v>7</v>
      </c>
      <c r="E5" s="49" t="s">
        <v>17</v>
      </c>
      <c r="F5" s="41" t="s">
        <v>7</v>
      </c>
      <c r="G5" s="41" t="s">
        <v>17</v>
      </c>
      <c r="H5" s="49" t="s">
        <v>7</v>
      </c>
      <c r="I5" s="87" t="s">
        <v>17</v>
      </c>
      <c r="J5" s="41" t="s">
        <v>7</v>
      </c>
      <c r="K5" s="67" t="s">
        <v>17</v>
      </c>
      <c r="L5" s="3"/>
      <c r="M5" s="3"/>
      <c r="N5" s="3"/>
      <c r="R5" s="64"/>
      <c r="S5" s="64"/>
      <c r="T5" s="64"/>
      <c r="U5" s="64"/>
    </row>
    <row r="6" spans="1:21" s="1" customFormat="1" ht="23.4" x14ac:dyDescent="0.45">
      <c r="A6" s="39" t="s">
        <v>3</v>
      </c>
      <c r="B6" s="42">
        <v>34</v>
      </c>
      <c r="C6" s="42">
        <v>1</v>
      </c>
      <c r="D6" s="50">
        <v>2</v>
      </c>
      <c r="E6" s="50">
        <v>1</v>
      </c>
      <c r="F6" s="42">
        <v>5</v>
      </c>
      <c r="G6" s="42">
        <v>2</v>
      </c>
      <c r="H6" s="50">
        <v>25</v>
      </c>
      <c r="I6" s="88">
        <v>3</v>
      </c>
      <c r="J6" s="68">
        <v>10</v>
      </c>
      <c r="K6" s="68">
        <v>1</v>
      </c>
      <c r="R6" s="64"/>
      <c r="S6" s="64"/>
      <c r="T6" s="64"/>
      <c r="U6" s="64"/>
    </row>
    <row r="7" spans="1:21" s="1" customFormat="1" ht="23.4" x14ac:dyDescent="0.45">
      <c r="A7" s="39" t="s">
        <v>35</v>
      </c>
      <c r="B7" s="42">
        <v>12410</v>
      </c>
      <c r="C7" s="43">
        <v>365</v>
      </c>
      <c r="D7" s="50">
        <v>500</v>
      </c>
      <c r="E7" s="51">
        <v>275</v>
      </c>
      <c r="F7" s="69">
        <v>1130</v>
      </c>
      <c r="G7" s="43">
        <v>300</v>
      </c>
      <c r="H7" s="89">
        <v>9125</v>
      </c>
      <c r="I7" s="90">
        <v>500</v>
      </c>
      <c r="J7" s="70">
        <v>3650</v>
      </c>
      <c r="K7" s="70">
        <v>365</v>
      </c>
      <c r="R7" s="64"/>
      <c r="S7" s="64"/>
      <c r="T7" s="64"/>
      <c r="U7" s="64"/>
    </row>
    <row r="8" spans="1:21" s="1" customFormat="1" ht="23.4" x14ac:dyDescent="0.45">
      <c r="A8" s="39" t="s">
        <v>4</v>
      </c>
      <c r="B8" s="42">
        <v>12410</v>
      </c>
      <c r="C8" s="42">
        <f>B8/B6*C6</f>
        <v>365</v>
      </c>
      <c r="D8" s="50">
        <v>730</v>
      </c>
      <c r="E8" s="50">
        <v>275</v>
      </c>
      <c r="F8" s="42">
        <v>1280</v>
      </c>
      <c r="G8" s="42">
        <v>300</v>
      </c>
      <c r="H8" s="91">
        <v>9125</v>
      </c>
      <c r="I8" s="91">
        <v>500</v>
      </c>
      <c r="J8" s="70">
        <v>3650</v>
      </c>
      <c r="K8" s="70">
        <v>365</v>
      </c>
      <c r="R8" s="64"/>
      <c r="S8" s="64"/>
      <c r="T8" s="64"/>
      <c r="U8" s="64"/>
    </row>
    <row r="9" spans="1:21" s="1" customFormat="1" ht="23.4" x14ac:dyDescent="0.45">
      <c r="A9" s="38" t="s">
        <v>32</v>
      </c>
      <c r="B9" s="43"/>
      <c r="C9" s="43">
        <f>C7/C8</f>
        <v>1</v>
      </c>
      <c r="D9" s="51"/>
      <c r="E9" s="51">
        <f>E7/E8</f>
        <v>1</v>
      </c>
      <c r="F9" s="43"/>
      <c r="G9" s="43">
        <f>G7/G8</f>
        <v>1</v>
      </c>
      <c r="H9" s="92"/>
      <c r="I9" s="92">
        <f>I7/I8</f>
        <v>1</v>
      </c>
      <c r="J9" s="68"/>
      <c r="K9" s="71">
        <f>K7/K8</f>
        <v>1</v>
      </c>
      <c r="R9" s="64"/>
      <c r="S9" s="64"/>
      <c r="T9" s="64"/>
      <c r="U9" s="64"/>
    </row>
    <row r="10" spans="1:21" s="1" customFormat="1" ht="23.4" x14ac:dyDescent="0.45">
      <c r="A10" s="38" t="s">
        <v>15</v>
      </c>
      <c r="B10" s="42">
        <v>18.5</v>
      </c>
      <c r="C10" s="42">
        <v>0.55000000000000004</v>
      </c>
      <c r="D10" s="50">
        <v>4.2</v>
      </c>
      <c r="E10" s="50">
        <v>1</v>
      </c>
      <c r="F10" s="42">
        <v>5.05</v>
      </c>
      <c r="G10" s="42">
        <v>1.7</v>
      </c>
      <c r="H10" s="93">
        <v>6</v>
      </c>
      <c r="I10" s="94">
        <v>0.44</v>
      </c>
      <c r="J10" s="68">
        <v>5</v>
      </c>
      <c r="K10" s="68">
        <v>0.44</v>
      </c>
      <c r="R10" s="64"/>
      <c r="S10" s="64"/>
      <c r="T10" s="64"/>
      <c r="U10" s="64"/>
    </row>
    <row r="11" spans="1:21" s="4" customFormat="1" ht="23.4" x14ac:dyDescent="0.45">
      <c r="A11" s="40" t="s">
        <v>8</v>
      </c>
      <c r="B11" s="56"/>
      <c r="C11" s="56">
        <v>10</v>
      </c>
      <c r="D11" s="57"/>
      <c r="E11" s="57">
        <v>10</v>
      </c>
      <c r="F11" s="56"/>
      <c r="G11" s="56">
        <v>10</v>
      </c>
      <c r="H11" s="95"/>
      <c r="I11" s="96">
        <v>10</v>
      </c>
      <c r="J11" s="72"/>
      <c r="K11" s="73">
        <v>10</v>
      </c>
      <c r="R11" s="66"/>
      <c r="S11" s="66"/>
      <c r="T11" s="66"/>
      <c r="U11" s="66"/>
    </row>
    <row r="12" spans="1:21" s="4" customFormat="1" ht="92.25" customHeight="1" x14ac:dyDescent="0.45">
      <c r="A12" s="55" t="s">
        <v>14</v>
      </c>
      <c r="B12" s="132"/>
      <c r="C12" s="132"/>
      <c r="D12" s="151"/>
      <c r="E12" s="151"/>
      <c r="F12" s="132" t="s">
        <v>34</v>
      </c>
      <c r="G12" s="132"/>
      <c r="H12" s="147"/>
      <c r="I12" s="148"/>
      <c r="J12" s="149"/>
      <c r="K12" s="150"/>
      <c r="R12" s="66"/>
      <c r="S12" s="66"/>
      <c r="T12" s="66"/>
      <c r="U12" s="66"/>
    </row>
    <row r="13" spans="1:21" s="1" customFormat="1" ht="66.75" customHeight="1" x14ac:dyDescent="0.4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R13" s="64"/>
      <c r="S13" s="64"/>
      <c r="T13" s="64"/>
      <c r="U13" s="64"/>
    </row>
    <row r="14" spans="1:21" s="2" customFormat="1" ht="123" customHeight="1" x14ac:dyDescent="0.45">
      <c r="A14" s="142" t="s">
        <v>5</v>
      </c>
      <c r="B14" s="129" t="str">
        <f>'Zápis z jednání HK'!D4</f>
        <v>Centrum LIRA, z.ú.</v>
      </c>
      <c r="C14" s="129"/>
      <c r="D14" s="112" t="s">
        <v>40</v>
      </c>
      <c r="E14" s="112"/>
      <c r="F14" s="129" t="str">
        <f>'Zápis z jednání HK'!D6</f>
        <v>Déčko Liberec, z.s.</v>
      </c>
      <c r="G14" s="129"/>
      <c r="H14" s="112" t="str">
        <f>'Zápis z jednání HK'!D7</f>
        <v>Dětské centrum Jilemnice</v>
      </c>
      <c r="I14" s="112"/>
      <c r="J14" s="126" t="str">
        <f>'Zápis z jednání HK'!D10</f>
        <v>Diakonie ČCE - středisko Světlo Vrchlabí</v>
      </c>
      <c r="K14" s="126"/>
      <c r="L14" s="111" t="str">
        <f>'Zápis z jednání HK'!D11</f>
        <v>FOKUS Semily, z.s.</v>
      </c>
      <c r="M14" s="111"/>
      <c r="N14" s="117" t="e">
        <f>'Zápis z jednání HK'!#REF!</f>
        <v>#REF!</v>
      </c>
      <c r="O14" s="117"/>
      <c r="P14" s="112" t="str">
        <f>'Zápis z jednání HK'!D12</f>
        <v>FOKUS Turnov, z.ú.</v>
      </c>
      <c r="Q14" s="112"/>
      <c r="R14" s="129" t="str">
        <f>'Zápis z jednání HK'!D14</f>
        <v>JIPRO-CASH s.r.o.</v>
      </c>
      <c r="S14" s="129"/>
      <c r="T14" s="113" t="str">
        <f>'Zápis z jednání HK'!D17</f>
        <v>RYTMUS Liberec, o.p.s.</v>
      </c>
      <c r="U14" s="113"/>
    </row>
    <row r="15" spans="1:21" s="2" customFormat="1" ht="68.25" customHeight="1" x14ac:dyDescent="0.45">
      <c r="A15" s="142"/>
      <c r="B15" s="124" t="str">
        <f>'Zápis z jednání HK'!B4</f>
        <v>Raná péče</v>
      </c>
      <c r="C15" s="124"/>
      <c r="D15" s="110" t="s">
        <v>41</v>
      </c>
      <c r="E15" s="110"/>
      <c r="F15" s="124" t="str">
        <f>'Zápis z jednání HK'!B6</f>
        <v>Odborné sociální poradenství</v>
      </c>
      <c r="G15" s="124"/>
      <c r="H15" s="110" t="str">
        <f>'Zápis z jednání HK'!B7</f>
        <v>Denní stacionář</v>
      </c>
      <c r="I15" s="110"/>
      <c r="J15" s="116" t="str">
        <f>'Zápis z jednání HK'!B10</f>
        <v>Sociálně aktivizační služby pro rodiny s dětmi</v>
      </c>
      <c r="K15" s="116"/>
      <c r="L15" s="111" t="str">
        <f>'Zápis z jednání HK'!B11</f>
        <v>Sociálně terapeutické dílny</v>
      </c>
      <c r="M15" s="111"/>
      <c r="N15" s="117" t="e">
        <f>'Zápis z jednání HK'!#REF!</f>
        <v>#REF!</v>
      </c>
      <c r="O15" s="117"/>
      <c r="P15" s="110" t="str">
        <f>'Zápis z jednání HK'!B12</f>
        <v>Podpora samostatného bydlení</v>
      </c>
      <c r="Q15" s="110"/>
      <c r="R15" s="124" t="str">
        <f>'Zápis z jednání HK'!B14</f>
        <v>Domov se zvláštním režimem</v>
      </c>
      <c r="S15" s="137"/>
      <c r="T15" s="111" t="str">
        <f>'Zápis z jednání HK'!B17</f>
        <v>Sociální rehabilitace</v>
      </c>
      <c r="U15" s="111"/>
    </row>
    <row r="16" spans="1:21" s="1" customFormat="1" ht="23.4" x14ac:dyDescent="0.45">
      <c r="A16" s="143"/>
      <c r="B16" s="15" t="s">
        <v>7</v>
      </c>
      <c r="C16" s="15" t="s">
        <v>17</v>
      </c>
      <c r="D16" s="44" t="s">
        <v>7</v>
      </c>
      <c r="E16" s="44" t="s">
        <v>17</v>
      </c>
      <c r="F16" s="15" t="s">
        <v>7</v>
      </c>
      <c r="G16" s="15" t="s">
        <v>17</v>
      </c>
      <c r="H16" s="44" t="s">
        <v>7</v>
      </c>
      <c r="I16" s="53" t="s">
        <v>17</v>
      </c>
      <c r="J16" s="14" t="s">
        <v>7</v>
      </c>
      <c r="K16" s="14" t="s">
        <v>17</v>
      </c>
      <c r="L16" s="44" t="s">
        <v>7</v>
      </c>
      <c r="M16" s="53" t="s">
        <v>17</v>
      </c>
      <c r="N16" s="15" t="s">
        <v>7</v>
      </c>
      <c r="O16" s="74" t="s">
        <v>17</v>
      </c>
      <c r="P16" s="44" t="s">
        <v>7</v>
      </c>
      <c r="Q16" s="44" t="s">
        <v>17</v>
      </c>
      <c r="R16" s="15" t="s">
        <v>7</v>
      </c>
      <c r="S16" s="15" t="s">
        <v>17</v>
      </c>
      <c r="T16" s="81" t="s">
        <v>7</v>
      </c>
      <c r="U16" s="82" t="s">
        <v>17</v>
      </c>
    </row>
    <row r="17" spans="1:21" s="1" customFormat="1" ht="23.4" x14ac:dyDescent="0.45">
      <c r="A17" s="16" t="s">
        <v>20</v>
      </c>
      <c r="B17" s="19">
        <v>10.8</v>
      </c>
      <c r="C17" s="48">
        <v>0.23</v>
      </c>
      <c r="D17" s="61">
        <v>3.7</v>
      </c>
      <c r="E17" s="61">
        <v>0.17</v>
      </c>
      <c r="F17" s="48">
        <v>5.23</v>
      </c>
      <c r="G17" s="48">
        <v>0.15</v>
      </c>
      <c r="H17" s="45">
        <v>4.9000000000000004</v>
      </c>
      <c r="I17" s="75">
        <v>1</v>
      </c>
      <c r="J17" s="17">
        <v>3</v>
      </c>
      <c r="K17" s="18">
        <v>2</v>
      </c>
      <c r="L17" s="77">
        <v>4</v>
      </c>
      <c r="M17" s="77">
        <v>1.2</v>
      </c>
      <c r="N17" s="18">
        <v>3</v>
      </c>
      <c r="O17" s="18">
        <v>0.4</v>
      </c>
      <c r="P17" s="45">
        <v>5</v>
      </c>
      <c r="Q17" s="61">
        <v>1</v>
      </c>
      <c r="R17" s="86">
        <v>10</v>
      </c>
      <c r="S17" s="48">
        <v>0.4</v>
      </c>
      <c r="T17" s="79">
        <v>10.1</v>
      </c>
      <c r="U17" s="83">
        <v>1</v>
      </c>
    </row>
    <row r="18" spans="1:21" s="4" customFormat="1" ht="23.4" x14ac:dyDescent="0.45">
      <c r="A18" s="20" t="s">
        <v>21</v>
      </c>
      <c r="B18" s="22">
        <v>310</v>
      </c>
      <c r="C18" s="22">
        <v>5</v>
      </c>
      <c r="D18" s="46">
        <v>280</v>
      </c>
      <c r="E18" s="46">
        <v>10</v>
      </c>
      <c r="F18" s="22">
        <v>45</v>
      </c>
      <c r="G18" s="22">
        <v>40</v>
      </c>
      <c r="H18" s="46">
        <v>20</v>
      </c>
      <c r="I18" s="76">
        <v>5</v>
      </c>
      <c r="J18" s="21">
        <v>30</v>
      </c>
      <c r="K18" s="21">
        <v>25</v>
      </c>
      <c r="L18" s="78">
        <v>27</v>
      </c>
      <c r="M18" s="78">
        <v>6</v>
      </c>
      <c r="N18" s="21">
        <v>30</v>
      </c>
      <c r="O18" s="21">
        <v>8</v>
      </c>
      <c r="P18" s="46">
        <v>85</v>
      </c>
      <c r="Q18" s="46">
        <v>15</v>
      </c>
      <c r="R18" s="22">
        <v>550</v>
      </c>
      <c r="S18" s="22">
        <v>10</v>
      </c>
      <c r="T18" s="79">
        <v>60</v>
      </c>
      <c r="U18" s="79">
        <v>5</v>
      </c>
    </row>
    <row r="19" spans="1:21" s="1" customFormat="1" ht="23.4" x14ac:dyDescent="0.45">
      <c r="A19" s="13" t="s">
        <v>36</v>
      </c>
      <c r="B19" s="19"/>
      <c r="C19" s="33">
        <v>334</v>
      </c>
      <c r="D19" s="47"/>
      <c r="E19" s="47">
        <v>240</v>
      </c>
      <c r="F19" s="33"/>
      <c r="G19" s="33">
        <v>200</v>
      </c>
      <c r="H19" s="45"/>
      <c r="I19" s="47">
        <v>1696</v>
      </c>
      <c r="J19" s="19"/>
      <c r="K19" s="33">
        <v>2905.6</v>
      </c>
      <c r="L19" s="47"/>
      <c r="M19" s="47">
        <v>2000</v>
      </c>
      <c r="N19" s="33"/>
      <c r="O19" s="33">
        <v>800</v>
      </c>
      <c r="P19" s="45"/>
      <c r="Q19" s="47">
        <v>1452.8</v>
      </c>
      <c r="R19" s="33"/>
      <c r="S19" s="33">
        <v>672</v>
      </c>
      <c r="T19" s="79"/>
      <c r="U19" s="84">
        <v>1300</v>
      </c>
    </row>
    <row r="20" spans="1:21" s="1" customFormat="1" ht="45" x14ac:dyDescent="0.45">
      <c r="A20" s="32" t="s">
        <v>24</v>
      </c>
      <c r="B20" s="19"/>
      <c r="C20" s="33">
        <f>(2016-200)*0.8*C17</f>
        <v>334.14400000000006</v>
      </c>
      <c r="D20" s="47"/>
      <c r="E20" s="47">
        <f>(2016-200)*0.8*E17</f>
        <v>246.97600000000006</v>
      </c>
      <c r="F20" s="33"/>
      <c r="G20" s="33">
        <f>(2016-200)*0.8*G17</f>
        <v>217.92000000000002</v>
      </c>
      <c r="H20" s="45"/>
      <c r="I20" s="47">
        <f>(2016-200)*0.8*I17</f>
        <v>1452.8000000000002</v>
      </c>
      <c r="J20" s="19"/>
      <c r="K20" s="33">
        <f>(2016-200)*0.8*K17</f>
        <v>2905.6000000000004</v>
      </c>
      <c r="L20" s="47"/>
      <c r="M20" s="47">
        <f>(2016-200)*0.8*M17</f>
        <v>1743.3600000000001</v>
      </c>
      <c r="N20" s="33"/>
      <c r="O20" s="33">
        <f>(2016-200)*0.8*O17</f>
        <v>581.12000000000012</v>
      </c>
      <c r="P20" s="45"/>
      <c r="Q20" s="47">
        <f>(2016-200)*0.8*Q17</f>
        <v>1452.8000000000002</v>
      </c>
      <c r="R20" s="33"/>
      <c r="S20" s="33">
        <f>(2016-200)*0.8*S17</f>
        <v>581.12000000000012</v>
      </c>
      <c r="T20" s="79"/>
      <c r="U20" s="84">
        <f>(2016-200)*0.8*U17</f>
        <v>1452.8000000000002</v>
      </c>
    </row>
    <row r="21" spans="1:21" s="1" customFormat="1" ht="26.25" customHeight="1" x14ac:dyDescent="0.45">
      <c r="A21" s="13" t="s">
        <v>39</v>
      </c>
      <c r="B21" s="19"/>
      <c r="C21" s="19">
        <f>ROUND(C19/C20,2)</f>
        <v>1</v>
      </c>
      <c r="D21" s="45"/>
      <c r="E21" s="45">
        <f>ROUND(E19/E20,2)</f>
        <v>0.97</v>
      </c>
      <c r="F21" s="19"/>
      <c r="G21" s="19">
        <f>ROUND(G19/G20,2)</f>
        <v>0.92</v>
      </c>
      <c r="H21" s="45"/>
      <c r="I21" s="45">
        <f>ROUND(I19/I20,2)</f>
        <v>1.17</v>
      </c>
      <c r="J21" s="17"/>
      <c r="K21" s="17">
        <f>ROUND(K19/K20,2)</f>
        <v>1</v>
      </c>
      <c r="L21" s="79"/>
      <c r="M21" s="79">
        <f>ROUND(M19/M20,2)</f>
        <v>1.1499999999999999</v>
      </c>
      <c r="N21" s="17"/>
      <c r="O21" s="17">
        <f>ROUND(O19/O20,2)</f>
        <v>1.38</v>
      </c>
      <c r="P21" s="45"/>
      <c r="Q21" s="45">
        <f>ROUND(Q19/Q20,2)</f>
        <v>1</v>
      </c>
      <c r="R21" s="19"/>
      <c r="S21" s="19">
        <f>ROUND(S19/S20,2)</f>
        <v>1.1599999999999999</v>
      </c>
      <c r="T21" s="79"/>
      <c r="U21" s="79">
        <f>ROUND(U19/U20,2)</f>
        <v>0.89</v>
      </c>
    </row>
    <row r="22" spans="1:21" s="4" customFormat="1" ht="27" customHeight="1" x14ac:dyDescent="0.45">
      <c r="A22" s="23" t="s">
        <v>8</v>
      </c>
      <c r="B22" s="58"/>
      <c r="C22" s="58">
        <v>10</v>
      </c>
      <c r="D22" s="59"/>
      <c r="E22" s="59">
        <v>10</v>
      </c>
      <c r="F22" s="58"/>
      <c r="G22" s="58">
        <v>10</v>
      </c>
      <c r="H22" s="59"/>
      <c r="I22" s="59">
        <v>10</v>
      </c>
      <c r="J22" s="60"/>
      <c r="K22" s="60">
        <v>10</v>
      </c>
      <c r="L22" s="80"/>
      <c r="M22" s="80">
        <v>10</v>
      </c>
      <c r="N22" s="60"/>
      <c r="O22" s="60">
        <v>10</v>
      </c>
      <c r="P22" s="59"/>
      <c r="Q22" s="59">
        <v>10</v>
      </c>
      <c r="R22" s="58"/>
      <c r="S22" s="58">
        <v>10</v>
      </c>
      <c r="T22" s="85"/>
      <c r="U22" s="85">
        <v>10</v>
      </c>
    </row>
    <row r="23" spans="1:21" s="5" customFormat="1" ht="180" customHeight="1" x14ac:dyDescent="0.45">
      <c r="A23" s="24" t="s">
        <v>14</v>
      </c>
      <c r="B23" s="123"/>
      <c r="C23" s="123"/>
      <c r="D23" s="133"/>
      <c r="E23" s="134"/>
      <c r="F23" s="135"/>
      <c r="G23" s="136"/>
      <c r="H23" s="115"/>
      <c r="I23" s="115"/>
      <c r="J23" s="114" t="s">
        <v>25</v>
      </c>
      <c r="K23" s="114"/>
      <c r="L23" s="118"/>
      <c r="M23" s="119"/>
      <c r="N23" s="138"/>
      <c r="O23" s="139"/>
      <c r="P23" s="115"/>
      <c r="Q23" s="115"/>
      <c r="R23" s="120"/>
      <c r="S23" s="121"/>
      <c r="T23" s="108"/>
      <c r="U23" s="109"/>
    </row>
    <row r="24" spans="1:21" s="1" customFormat="1" ht="23.4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/>
      <c r="M24"/>
      <c r="N24"/>
      <c r="O24"/>
      <c r="P24"/>
      <c r="Q24"/>
      <c r="R24" s="62"/>
      <c r="S24" s="62"/>
      <c r="T24" s="62"/>
      <c r="U24" s="62"/>
    </row>
    <row r="25" spans="1:21" s="1" customFormat="1" ht="23.4" x14ac:dyDescent="0.4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/>
      <c r="M25"/>
      <c r="N25"/>
      <c r="O25"/>
      <c r="P25"/>
      <c r="Q25"/>
      <c r="R25" s="62"/>
      <c r="S25" s="62"/>
      <c r="T25" s="62"/>
      <c r="U25" s="62"/>
    </row>
    <row r="26" spans="1:21" s="1" customFormat="1" ht="23.4" x14ac:dyDescent="0.45">
      <c r="A26" s="25" t="s">
        <v>50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/>
      <c r="M26"/>
      <c r="N26"/>
      <c r="O26"/>
      <c r="P26"/>
      <c r="Q26"/>
      <c r="R26" s="62"/>
      <c r="S26" s="62"/>
      <c r="T26" s="62"/>
      <c r="U26" s="62"/>
    </row>
    <row r="27" spans="1:21" ht="23.4" x14ac:dyDescent="0.45">
      <c r="A27" s="26" t="s">
        <v>16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</sheetData>
  <mergeCells count="49">
    <mergeCell ref="A3:A5"/>
    <mergeCell ref="A14:A16"/>
    <mergeCell ref="J3:K3"/>
    <mergeCell ref="J4:K4"/>
    <mergeCell ref="H12:I12"/>
    <mergeCell ref="J12:K12"/>
    <mergeCell ref="F15:G15"/>
    <mergeCell ref="B12:C12"/>
    <mergeCell ref="D12:E12"/>
    <mergeCell ref="F4:G4"/>
    <mergeCell ref="H4:I4"/>
    <mergeCell ref="F14:G14"/>
    <mergeCell ref="H3:I3"/>
    <mergeCell ref="F23:G23"/>
    <mergeCell ref="R14:S14"/>
    <mergeCell ref="R15:S15"/>
    <mergeCell ref="N23:O23"/>
    <mergeCell ref="P14:Q14"/>
    <mergeCell ref="A1:K1"/>
    <mergeCell ref="H23:I23"/>
    <mergeCell ref="B23:C23"/>
    <mergeCell ref="B15:C15"/>
    <mergeCell ref="D14:E14"/>
    <mergeCell ref="D15:E15"/>
    <mergeCell ref="B2:K2"/>
    <mergeCell ref="J14:K14"/>
    <mergeCell ref="B3:C3"/>
    <mergeCell ref="D3:E3"/>
    <mergeCell ref="B14:C14"/>
    <mergeCell ref="B4:C4"/>
    <mergeCell ref="D4:E4"/>
    <mergeCell ref="F3:G3"/>
    <mergeCell ref="F12:G12"/>
    <mergeCell ref="D23:E23"/>
    <mergeCell ref="T23:U23"/>
    <mergeCell ref="H15:I15"/>
    <mergeCell ref="T15:U15"/>
    <mergeCell ref="H14:I14"/>
    <mergeCell ref="T14:U14"/>
    <mergeCell ref="J23:K23"/>
    <mergeCell ref="P23:Q23"/>
    <mergeCell ref="J15:K15"/>
    <mergeCell ref="P15:Q15"/>
    <mergeCell ref="L14:M14"/>
    <mergeCell ref="N14:O14"/>
    <mergeCell ref="L15:M15"/>
    <mergeCell ref="N15:O15"/>
    <mergeCell ref="L23:M23"/>
    <mergeCell ref="R23:S23"/>
  </mergeCells>
  <pageMargins left="0.7" right="0.7" top="0.78740157499999996" bottom="0.78740157499999996" header="0.3" footer="0.3"/>
  <pageSetup paperSize="9" scale="30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Zápis z jednání HK</vt:lpstr>
      <vt:lpstr>Hodnocení dle GP</vt:lpstr>
      <vt:lpstr>'Zápis z jednání HK'!Oblast_tisku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Nechanická Karolína, Mgr.</dc:creator>
  <cp:lastModifiedBy>Jandurová Kateřina, Mgr.</cp:lastModifiedBy>
  <cp:lastPrinted>2023-08-15T06:58:38Z</cp:lastPrinted>
  <dcterms:created xsi:type="dcterms:W3CDTF">2015-06-05T18:19:34Z</dcterms:created>
  <dcterms:modified xsi:type="dcterms:W3CDTF">2023-08-15T06:58:42Z</dcterms:modified>
</cp:coreProperties>
</file>